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eah_\OneDrive\Desktop\Build Better\Guides\Build Better - Build Planning Pack\"/>
    </mc:Choice>
  </mc:AlternateContent>
  <xr:revisionPtr revIDLastSave="0" documentId="13_ncr:1_{F6735E84-6244-4602-8543-BA6A1D98200D}" xr6:coauthVersionLast="47" xr6:coauthVersionMax="47" xr10:uidLastSave="{00000000-0000-0000-0000-000000000000}"/>
  <workbookProtection workbookAlgorithmName="SHA-512" workbookHashValue="56TTRQeFBZSgUjooQByR2qENoZFePeMBgyHl3G4Hwl+yHuVb/asUj8JNiQ6syLefm07px6uGIbbrLfa0hKC7Mg==" workbookSaltValue="zh6XJn8GzuFVwC4OFMckTQ==" workbookSpinCount="100000" lockStructure="1"/>
  <bookViews>
    <workbookView xWindow="-108" yWindow="-108" windowWidth="23256" windowHeight="12576" xr2:uid="{00000000-000D-0000-FFFF-FFFF00000000}"/>
  </bookViews>
  <sheets>
    <sheet name="Calculator" sheetId="1" r:id="rId1"/>
    <sheet name="Assumptions" sheetId="2" state="hidden" r:id="rId2"/>
  </sheets>
  <definedNames>
    <definedName name="_xlnm._FilterDatabase" localSheetId="0" hidden="1">Calculator!$B$21:$G$78</definedName>
    <definedName name="_xlnm.Print_Titles" localSheetId="0">Calculator!$1:$21</definedName>
  </definedNames>
  <calcPr calcId="191029" forceFullCalc="1"/>
</workbook>
</file>

<file path=xl/calcChain.xml><?xml version="1.0" encoding="utf-8"?>
<calcChain xmlns="http://schemas.openxmlformats.org/spreadsheetml/2006/main">
  <c r="E80" i="1" l="1"/>
  <c r="C17" i="1"/>
  <c r="C16" i="1"/>
  <c r="G12" i="1" l="1"/>
  <c r="G11" i="1"/>
  <c r="G10" i="1"/>
  <c r="G14" i="1" l="1"/>
  <c r="G13" i="1"/>
  <c r="G16" i="1" l="1"/>
  <c r="G18" i="1" s="1"/>
  <c r="G15" i="1"/>
  <c r="G1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C1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User input: oil/freight/material uplift. Default 10% to reflect elevated volatility; adjust to 0% if not using that assumption.</t>
        </r>
      </text>
    </comment>
    <comment ref="C14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Suggested contingency commonly 10–15%, but higher may be appropriate for complex sites.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Indicative cost range based on Build Better draft article and referenced NZ cost articles. Verify before publishing.</t>
        </r>
      </text>
    </comment>
  </commentList>
</comments>
</file>

<file path=xl/sharedStrings.xml><?xml version="1.0" encoding="utf-8"?>
<sst xmlns="http://schemas.openxmlformats.org/spreadsheetml/2006/main" count="210" uniqueCount="195">
  <si>
    <t>NZ Build Cost Calculator (2026)</t>
  </si>
  <si>
    <t>Estimate new-build construction costs using house size, build type, region, oil/freight risk, contingency, and common add-on costs.</t>
  </si>
  <si>
    <t>Project Inputs</t>
  </si>
  <si>
    <t>Estimated Cost Summary</t>
  </si>
  <si>
    <t>House size (m²)</t>
  </si>
  <si>
    <t>Build type</t>
  </si>
  <si>
    <t>Mid-Range</t>
  </si>
  <si>
    <t>Base construction — high</t>
  </si>
  <si>
    <t>Region</t>
  </si>
  <si>
    <t>Auckland</t>
  </si>
  <si>
    <t>Add-on costs total</t>
  </si>
  <si>
    <t>Oil / freight uplift</t>
  </si>
  <si>
    <t>Subtotal — low</t>
  </si>
  <si>
    <t>Contingency</t>
  </si>
  <si>
    <t>Subtotal — high</t>
  </si>
  <si>
    <t>Contingency — low</t>
  </si>
  <si>
    <t>Selected low $/m²</t>
  </si>
  <si>
    <t>Contingency — high</t>
  </si>
  <si>
    <t>Selected high $/m²</t>
  </si>
  <si>
    <t>Estimated total — low</t>
  </si>
  <si>
    <t>Estimated total — high</t>
  </si>
  <si>
    <t>Base Inclusions &amp; Add-On Cost Allowances</t>
  </si>
  <si>
    <t>Item / Scope</t>
  </si>
  <si>
    <t>Low Guide ($)</t>
  </si>
  <si>
    <t>High Guide ($)</t>
  </si>
  <si>
    <t>Site &amp; Ground Works</t>
  </si>
  <si>
    <t>Foundations &amp; slab</t>
  </si>
  <si>
    <t>Included</t>
  </si>
  <si>
    <t>Standard site establishment</t>
  </si>
  <si>
    <t>Site works / earthworks</t>
  </si>
  <si>
    <t>Highly site dependent; add where cut/fill, site prep, or major groundworks are expected.</t>
  </si>
  <si>
    <t>Excavation / rock excavation</t>
  </si>
  <si>
    <t>Use where rock, difficult access, or major excavation is likely.</t>
  </si>
  <si>
    <t>Retaining walls</t>
  </si>
  <si>
    <t>Often required for sloping sites, driveways, boundaries, or building platforms.</t>
  </si>
  <si>
    <t>Drainage &amp; stormwater</t>
  </si>
  <si>
    <t>Stormwater, soakage, detention, flood-related or drainage upgrades.</t>
  </si>
  <si>
    <t>Geotechnical / soil testing</t>
  </si>
  <si>
    <t>Geotech report and soil investigations to confirm foundation requirements.</t>
  </si>
  <si>
    <t>Temporary site access / construction access</t>
  </si>
  <si>
    <t>Temporary driveway, access track, fencing, or access protection.</t>
  </si>
  <si>
    <t>Erosion &amp; sediment control</t>
  </si>
  <si>
    <t>Often required by council or site-specific conditions.</t>
  </si>
  <si>
    <t>Piling / foundation upgrades</t>
  </si>
  <si>
    <t>Use for poor soils, slope, flood, wind, or engineer-driven upgrades.</t>
  </si>
  <si>
    <t>Structure</t>
  </si>
  <si>
    <t>Standard framing &amp; structural components</t>
  </si>
  <si>
    <t>Structural steel / engineering-driven upgrades</t>
  </si>
  <si>
    <t>Use where plans require steel portals, long spans, cantilevers, or specialist structure.</t>
  </si>
  <si>
    <t>Roofing &amp; Exterior Envelope</t>
  </si>
  <si>
    <t>Roofing, cladding, windows &amp; exterior doors</t>
  </si>
  <si>
    <t>Architectural cladding upgrades</t>
  </si>
  <si>
    <t>Add for cedar, stone, premium panels, complex plaster systems, or mixed architectural claddings.</t>
  </si>
  <si>
    <t>Window &amp; joinery upgrades</t>
  </si>
  <si>
    <t>Add for thermally broken joinery, uPVC, oversized glazing, sliders, or premium window systems.</t>
  </si>
  <si>
    <t>Insulation &amp; Interior Linings</t>
  </si>
  <si>
    <t>Insulation, GIB/linings, interior painting</t>
  </si>
  <si>
    <t>Energy efficiency / insulation upgrades</t>
  </si>
  <si>
    <t>Add for above-code insulation, acoustic batts, airtightness, or higher-performance envelope upgrades.</t>
  </si>
  <si>
    <t>Plumbing &amp; Electrical</t>
  </si>
  <si>
    <t>Standard internal plumbing and electrical</t>
  </si>
  <si>
    <t>Water connection</t>
  </si>
  <si>
    <t>Connection costs vary by location and existing infrastructure.</t>
  </si>
  <si>
    <t>Wastewater connection</t>
  </si>
  <si>
    <t>Public connection, septic system, pump station, or treatment system.</t>
  </si>
  <si>
    <t>Power connection</t>
  </si>
  <si>
    <t>Power connection, trenching, meter, and underground service costs.</t>
  </si>
  <si>
    <t>Fibre internet installation</t>
  </si>
  <si>
    <t>May be separate from power/service trenching.</t>
  </si>
  <si>
    <t>Gas connection</t>
  </si>
  <si>
    <t>Only applicable if gas is required and available.</t>
  </si>
  <si>
    <t>Temporary power / temporary water</t>
  </si>
  <si>
    <t>May be required during construction.</t>
  </si>
  <si>
    <t>Water tanks / pumps</t>
  </si>
  <si>
    <t>Relevant for rural sites, stormwater detention, or pressure systems.</t>
  </si>
  <si>
    <t>Kitchen &amp; Bathrooms</t>
  </si>
  <si>
    <t>Standard kitchen and bathroom fit-out</t>
  </si>
  <si>
    <t>Kitchen upgrades</t>
  </si>
  <si>
    <t>Additional allowance above standard kitchen specification.</t>
  </si>
  <si>
    <t>Bathroom upgrades</t>
  </si>
  <si>
    <t>Fixtures, tiles, tapware, vanities, showers, and premium bathroom finishes.</t>
  </si>
  <si>
    <t>Appliance upgrades</t>
  </si>
  <si>
    <t>Ovens, cooktops, fridges, rangehoods, and premium appliances.</t>
  </si>
  <si>
    <t>Flooring &amp; Interior Finishes</t>
  </si>
  <si>
    <t>Standard flooring and finish level</t>
  </si>
  <si>
    <t>Flooring upgrades</t>
  </si>
  <si>
    <t>Timber, carpet, tiles, polished concrete, or premium flooring selections.</t>
  </si>
  <si>
    <t>Wardrobe / storage / joinery fit-outs</t>
  </si>
  <si>
    <t>Custom wardrobes, laundry joinery, shelving, and storage.</t>
  </si>
  <si>
    <t>Window coverings</t>
  </si>
  <si>
    <t>Curtains, blinds, shutters, or automated systems.</t>
  </si>
  <si>
    <t>Garage carpet / storage fit-out</t>
  </si>
  <si>
    <t>Garage carpet, shelving, storage, and workshop fit-out.</t>
  </si>
  <si>
    <t>Heating &amp; Comfort</t>
  </si>
  <si>
    <t>Basic heating allowance</t>
  </si>
  <si>
    <t>Heating / HVAC upgrades</t>
  </si>
  <si>
    <t>Heat pumps, ducted systems, ventilation, underfloor heating.</t>
  </si>
  <si>
    <t>Security / smart home systems</t>
  </si>
  <si>
    <t>Alarm, CCTV, access control, smart wiring, automation.</t>
  </si>
  <si>
    <t>External Works</t>
  </si>
  <si>
    <t>None typically included unless specified</t>
  </si>
  <si>
    <t>External works are commonly excluded from advertised build rates</t>
  </si>
  <si>
    <t>Driveway</t>
  </si>
  <si>
    <t>Driveway type, length, drainage, gradients, and vehicle crossing costs can vary widely.</t>
  </si>
  <si>
    <t>Decking / patios</t>
  </si>
  <si>
    <t>Decks, patios, outdoor living areas.</t>
  </si>
  <si>
    <t>Landscaping</t>
  </si>
  <si>
    <t>Planting, lawns, garden beds, irrigation, and site finishing.</t>
  </si>
  <si>
    <t>Fencing / gates</t>
  </si>
  <si>
    <t>Boundary fencing, gates, and side access.</t>
  </si>
  <si>
    <t>Outdoor lighting</t>
  </si>
  <si>
    <t>External lighting, garden lighting, and security lighting.</t>
  </si>
  <si>
    <t>Letterbox / clothesline / bin area</t>
  </si>
  <si>
    <t>Small items commonly missed from budgets.</t>
  </si>
  <si>
    <t>Labour &amp; Project Management</t>
  </si>
  <si>
    <t>Builder labour and standard project management</t>
  </si>
  <si>
    <t>Builder labour, supervision, overheads and standard project management assumed</t>
  </si>
  <si>
    <t>Design &amp; Professional Fees</t>
  </si>
  <si>
    <t>Usually excluded from base construction</t>
  </si>
  <si>
    <t>Construction price usually excludes professional fees unless stated</t>
  </si>
  <si>
    <t>Architectural design</t>
  </si>
  <si>
    <t>Often outside base build contract.</t>
  </si>
  <si>
    <t>Structural engineering</t>
  </si>
  <si>
    <t>Engineering design, producer statements, and structural inputs.</t>
  </si>
  <si>
    <t>Building consent fees</t>
  </si>
  <si>
    <t>Council consent and compliance costs.</t>
  </si>
  <si>
    <t>Resource consent</t>
  </si>
  <si>
    <t>Only if required by planning rules, site constraints, or design triggers.</t>
  </si>
  <si>
    <t>Surveying &amp; legal fees</t>
  </si>
  <si>
    <t>Boundary, title, easements, and legal/project related fees.</t>
  </si>
  <si>
    <t>Specialist reports</t>
  </si>
  <si>
    <t>Acoustic, traffic, flood, hydraulic, wind, or other reports if required.</t>
  </si>
  <si>
    <t>Contract works insurance</t>
  </si>
  <si>
    <t>Check if included in the builder contract or required separately.</t>
  </si>
  <si>
    <t>Finance, Holding Costs &amp; Risk</t>
  </si>
  <si>
    <t>Not included in base construction</t>
  </si>
  <si>
    <t>Finance and holding costs are separate from builder construction pricing</t>
  </si>
  <si>
    <t>Interest during construction</t>
  </si>
  <si>
    <t>Construction loan interest or progress payment holding costs.</t>
  </si>
  <si>
    <t>Rent / temporary accommodation</t>
  </si>
  <si>
    <t>Holding costs while building if applicable.</t>
  </si>
  <si>
    <t>Other allowance</t>
  </si>
  <si>
    <t>User-defined cost or project-specific allowance.</t>
  </si>
  <si>
    <t>Total Selected Add-On Allowances</t>
  </si>
  <si>
    <t>Assumptions &amp; Sources</t>
  </si>
  <si>
    <t>Build Cost Benchmarks (Base NZ cost, before region and oil/freight uplift)</t>
  </si>
  <si>
    <t>Build Type</t>
  </si>
  <si>
    <t>Low $/m²</t>
  </si>
  <si>
    <t>High $/m²</t>
  </si>
  <si>
    <t>Notes</t>
  </si>
  <si>
    <t>Basic Build</t>
  </si>
  <si>
    <t>Simple design / standard finish</t>
  </si>
  <si>
    <t>Common NZ new-build range</t>
  </si>
  <si>
    <t>High-End</t>
  </si>
  <si>
    <t>Premium / architectural, can exceed high range</t>
  </si>
  <si>
    <t>Regional Multipliers</t>
  </si>
  <si>
    <t>Multiplier</t>
  </si>
  <si>
    <t>Higher labour, land scarcity, council and site complexity</t>
  </si>
  <si>
    <t>Wellington</t>
  </si>
  <si>
    <t>Steep sites, wind requirements, access constraints</t>
  </si>
  <si>
    <t>Central Otago</t>
  </si>
  <si>
    <t>Labour and site-condition pressure</t>
  </si>
  <si>
    <t>Regional NZ</t>
  </si>
  <si>
    <t>Baseline</t>
  </si>
  <si>
    <t>Other</t>
  </si>
  <si>
    <t>General allowance</t>
  </si>
  <si>
    <t>Sources / Reference URLs</t>
  </si>
  <si>
    <t>Mortgage Lab</t>
  </si>
  <si>
    <t>https://www.mortgagelab.co.nz/blog/how-much-does-it-cost-to-build-a-house-in-nz-2026</t>
  </si>
  <si>
    <t>Clearcut Builders</t>
  </si>
  <si>
    <t>https://clearcutbuilders.co.nz/cost-to-build-a-house-nz/</t>
  </si>
  <si>
    <t>JRA Construction</t>
  </si>
  <si>
    <t>https://jraconstruction.co.nz/cost-to-build-new-house-auckland/</t>
  </si>
  <si>
    <t>Build Better Article</t>
  </si>
  <si>
    <t>Cost to build a house in New Zealand (2026 Guide)</t>
  </si>
  <si>
    <t>Category</t>
  </si>
  <si>
    <t>Base construction inclusion — low</t>
  </si>
  <si>
    <t>Add-On Costs ($)</t>
  </si>
  <si>
    <t>Standard foundations / slab assumed.</t>
  </si>
  <si>
    <t>Basic heating allowance assumed.</t>
  </si>
  <si>
    <t xml:space="preserve">Standard flooring and finish level assumed for selected build type. </t>
  </si>
  <si>
    <t xml:space="preserve">Standard kitchen and bathroom allowance assumed for selected build type. </t>
  </si>
  <si>
    <t xml:space="preserve">Standard insulation, wall/ceiling linings, and paint finish assumed. </t>
  </si>
  <si>
    <t xml:space="preserve">Standard roofing, standard cladding, and standard joinery assumed. </t>
  </si>
  <si>
    <t xml:space="preserve">Timber framing and standard structural elements assumed. </t>
  </si>
  <si>
    <t xml:space="preserve">Basic builder site setup and management assumed. </t>
  </si>
  <si>
    <t xml:space="preserve">Standard internal rough-in and fit-off assumed. </t>
  </si>
  <si>
    <t>Base Assumption / Add-On Allowance</t>
  </si>
  <si>
    <t>How to use</t>
  </si>
  <si>
    <t xml:space="preserve">Select house size, build type, region in the yellow cells to determine base contruction costs. </t>
  </si>
  <si>
    <t xml:space="preserve">To add extra allowances enter a price in the yellow cells. </t>
  </si>
  <si>
    <t>Note: this is an indicative planning tool, not a fixed quote.</t>
  </si>
  <si>
    <t>Excluded</t>
  </si>
  <si>
    <t>Note: Included base items are assumed within the selected base construction rate. Add-on allowances are optional planning allowances and should be confirmed against builder quotes and scope. Important: Build costs are indicative estimates only and should not be relied upon as a quotation, valuation, lending assessment, or fixed construction price. Actual costs may vary significantly depending on site conditions, design, specifications, builder selection, market conditions, council requirements, and other project-specific factors.</t>
  </si>
  <si>
    <t>Important: Build costs are indicative estimates only and should not be relied upon as a quotation, valuation, lending assessment, or fixed construction price. Actual costs may vary significantly depending on site conditions, design, specifications, builder selection, market conditions, council requirements, and other project-specific factors.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</si>
</sst>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;\-&quot;$&quot;#,##0"/>
    <numFmt numFmtId="164" formatCode="\$#,##0"/>
    <numFmt numFmtId="165" formatCode="0.00\x"/>
    <numFmt numFmtId="166" formatCode="0.0%"/>
    <numFmt numFmtId="167" formatCode="\$#,##0;[Red]\(\$#,##0\);\-"/>
  </numFmts>
  <fonts count="2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1F2937"/>
      <name val="Calibri"/>
    </font>
    <font>
      <sz val="11"/>
      <color rgb="FF6B7280"/>
      <name val="Calibri"/>
    </font>
    <font>
      <sz val="11"/>
      <color rgb="FF000000"/>
      <name val="Calibri"/>
    </font>
    <font>
      <sz val="11"/>
      <color rgb="FF1F2937"/>
      <name val="Calibri"/>
    </font>
    <font>
      <b/>
      <sz val="18"/>
      <color rgb="FFFFFFFF"/>
      <name val="Calibri"/>
    </font>
    <font>
      <u/>
      <sz val="11"/>
      <color rgb="FF008000"/>
      <name val="Calibri"/>
    </font>
    <font>
      <b/>
      <sz val="11"/>
      <color rgb="FFFFFFFF"/>
      <name val="Calibri"/>
    </font>
    <font>
      <sz val="11"/>
      <color rgb="FF666666"/>
      <name val="Calibri"/>
    </font>
    <font>
      <i/>
      <sz val="11"/>
      <color rgb="FF666666"/>
      <name val="Calibri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1F2937"/>
      <name val="Calibri"/>
      <family val="2"/>
    </font>
    <font>
      <b/>
      <sz val="11"/>
      <color rgb="FF1F2937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theme="0" tint="-0.499984740745262"/>
      <name val="Calibri"/>
      <family val="2"/>
    </font>
    <font>
      <sz val="11"/>
      <color theme="1" tint="0.34998626667073579"/>
      <name val="Calibri"/>
      <family val="2"/>
    </font>
    <font>
      <b/>
      <sz val="12"/>
      <color rgb="FFFFFFFF"/>
      <name val="Calibri"/>
      <family val="2"/>
    </font>
    <font>
      <sz val="12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20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0F766E"/>
      </patternFill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0" fontId="16" fillId="7" borderId="2" xfId="0" applyFont="1" applyFill="1" applyBorder="1" applyAlignment="1" applyProtection="1">
      <alignment horizontal="center" vertical="center"/>
      <protection locked="0"/>
    </xf>
    <xf numFmtId="166" fontId="16" fillId="7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0" fillId="4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7" fontId="4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7" fontId="4" fillId="0" borderId="2" xfId="0" applyNumberFormat="1" applyFont="1" applyBorder="1" applyAlignment="1">
      <alignment horizontal="center" vertical="center"/>
    </xf>
    <xf numFmtId="167" fontId="11" fillId="5" borderId="2" xfId="0" applyNumberFormat="1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left" vertical="center" wrapText="1"/>
    </xf>
    <xf numFmtId="0" fontId="18" fillId="8" borderId="2" xfId="0" applyFont="1" applyFill="1" applyBorder="1" applyAlignment="1">
      <alignment horizontal="left" vertical="center" wrapText="1"/>
    </xf>
    <xf numFmtId="5" fontId="9" fillId="8" borderId="2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 wrapText="1"/>
    </xf>
    <xf numFmtId="5" fontId="9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7" fillId="0" borderId="0" xfId="0" applyFont="1"/>
    <xf numFmtId="0" fontId="12" fillId="0" borderId="0" xfId="0" applyFont="1"/>
    <xf numFmtId="167" fontId="12" fillId="0" borderId="0" xfId="0" applyNumberFormat="1" applyFont="1" applyAlignment="1">
      <alignment horizontal="center" vertical="top"/>
    </xf>
    <xf numFmtId="0" fontId="22" fillId="8" borderId="2" xfId="0" applyFont="1" applyFill="1" applyBorder="1" applyAlignment="1" applyProtection="1">
      <alignment horizontal="center" vertical="center"/>
      <protection locked="0"/>
    </xf>
    <xf numFmtId="5" fontId="15" fillId="7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wrapText="1"/>
    </xf>
    <xf numFmtId="0" fontId="0" fillId="0" borderId="0" xfId="0"/>
    <xf numFmtId="0" fontId="13" fillId="8" borderId="6" xfId="0" applyFont="1" applyFill="1" applyBorder="1" applyAlignment="1">
      <alignment horizontal="left" vertical="center" wrapText="1"/>
    </xf>
    <xf numFmtId="0" fontId="13" fillId="8" borderId="0" xfId="0" applyFont="1" applyFill="1" applyAlignment="1">
      <alignment horizontal="left" vertical="center" wrapText="1"/>
    </xf>
    <xf numFmtId="0" fontId="13" fillId="8" borderId="1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/>
    </xf>
    <xf numFmtId="0" fontId="23" fillId="4" borderId="4" xfId="0" applyFont="1" applyFill="1" applyBorder="1" applyAlignment="1">
      <alignment horizontal="left" vertical="center"/>
    </xf>
    <xf numFmtId="0" fontId="23" fillId="4" borderId="5" xfId="0" applyFont="1" applyFill="1" applyBorder="1" applyAlignment="1">
      <alignment horizontal="left" vertical="center"/>
    </xf>
    <xf numFmtId="0" fontId="13" fillId="8" borderId="10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3" fillId="8" borderId="11" xfId="0" applyFont="1" applyFill="1" applyBorder="1" applyAlignment="1">
      <alignment horizontal="left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11" fillId="5" borderId="4" xfId="0" applyFont="1" applyFill="1" applyBorder="1" applyAlignment="1">
      <alignment horizontal="left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3" fillId="8" borderId="8" xfId="0" applyFont="1" applyFill="1" applyBorder="1" applyAlignment="1">
      <alignment horizontal="left" vertical="center" wrapText="1"/>
    </xf>
    <xf numFmtId="0" fontId="13" fillId="8" borderId="9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FEE2E2"/>
        </patternFill>
      </fill>
    </dxf>
  </dxfs>
  <tableStyles count="0" defaultTableStyle="TableStyleMedium9" defaultPivotStyle="PivotStyleLight16"/>
  <colors>
    <mruColors>
      <color rgb="FFC0C0C0"/>
      <color rgb="FF666666"/>
      <color rgb="FFFFF2CC"/>
      <color rgb="FFFFF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246272</xdr:rowOff>
    </xdr:from>
    <xdr:to>
      <xdr:col>4</xdr:col>
      <xdr:colOff>716280</xdr:colOff>
      <xdr:row>0</xdr:row>
      <xdr:rowOff>1278636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16675E9-D0FE-47E9-AF2F-F53034F53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0740" y="246272"/>
          <a:ext cx="4777740" cy="1032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96"/>
  <sheetViews>
    <sheetView showGridLines="0" tabSelected="1" workbookViewId="0">
      <selection activeCell="C10" sqref="C10"/>
    </sheetView>
  </sheetViews>
  <sheetFormatPr defaultRowHeight="14.4" x14ac:dyDescent="0.3"/>
  <cols>
    <col min="2" max="2" width="30.21875" bestFit="1" customWidth="1"/>
    <col min="3" max="3" width="26" customWidth="1"/>
    <col min="4" max="4" width="33.77734375" customWidth="1"/>
    <col min="5" max="5" width="16.44140625" customWidth="1"/>
    <col min="6" max="7" width="14" customWidth="1"/>
  </cols>
  <sheetData>
    <row r="1" spans="2:7" ht="121.8" customHeight="1" x14ac:dyDescent="0.3">
      <c r="B1" s="8"/>
    </row>
    <row r="2" spans="2:7" ht="30.6" customHeight="1" x14ac:dyDescent="0.3">
      <c r="B2" s="38" t="s">
        <v>0</v>
      </c>
      <c r="C2" s="39"/>
      <c r="D2" s="39"/>
      <c r="E2" s="39"/>
      <c r="F2" s="39"/>
      <c r="G2" s="40"/>
    </row>
    <row r="3" spans="2:7" ht="22.05" customHeight="1" x14ac:dyDescent="0.3">
      <c r="B3" s="47" t="s">
        <v>1</v>
      </c>
      <c r="C3" s="51"/>
      <c r="D3" s="51"/>
      <c r="E3" s="51"/>
      <c r="F3" s="51"/>
      <c r="G3" s="48"/>
    </row>
    <row r="4" spans="2:7" x14ac:dyDescent="0.3">
      <c r="B4" s="52" t="s">
        <v>188</v>
      </c>
      <c r="C4" s="53"/>
      <c r="D4" s="53"/>
      <c r="E4" s="53"/>
      <c r="F4" s="53"/>
      <c r="G4" s="54"/>
    </row>
    <row r="5" spans="2:7" x14ac:dyDescent="0.3">
      <c r="B5" s="35" t="s">
        <v>189</v>
      </c>
      <c r="C5" s="36"/>
      <c r="D5" s="36"/>
      <c r="E5" s="36"/>
      <c r="F5" s="36"/>
      <c r="G5" s="37"/>
    </row>
    <row r="6" spans="2:7" x14ac:dyDescent="0.3">
      <c r="B6" s="35" t="s">
        <v>190</v>
      </c>
      <c r="C6" s="36"/>
      <c r="D6" s="36"/>
      <c r="E6" s="36"/>
      <c r="F6" s="36"/>
      <c r="G6" s="37"/>
    </row>
    <row r="7" spans="2:7" x14ac:dyDescent="0.3">
      <c r="B7" s="41" t="s">
        <v>191</v>
      </c>
      <c r="C7" s="42"/>
      <c r="D7" s="42"/>
      <c r="E7" s="42"/>
      <c r="F7" s="42"/>
      <c r="G7" s="43"/>
    </row>
    <row r="8" spans="2:7" ht="33" customHeight="1" x14ac:dyDescent="0.3">
      <c r="B8" s="1"/>
      <c r="C8" s="1"/>
      <c r="E8" s="1"/>
      <c r="F8" s="1"/>
      <c r="G8" s="1"/>
    </row>
    <row r="9" spans="2:7" ht="22.05" customHeight="1" x14ac:dyDescent="0.3">
      <c r="B9" s="9" t="s">
        <v>2</v>
      </c>
      <c r="C9" s="9"/>
      <c r="E9" s="9" t="s">
        <v>3</v>
      </c>
      <c r="F9" s="9"/>
      <c r="G9" s="9"/>
    </row>
    <row r="10" spans="2:7" ht="22.05" customHeight="1" x14ac:dyDescent="0.3">
      <c r="B10" s="10" t="s">
        <v>4</v>
      </c>
      <c r="C10" s="6">
        <v>180</v>
      </c>
      <c r="E10" s="45" t="s">
        <v>176</v>
      </c>
      <c r="F10" s="46"/>
      <c r="G10" s="11">
        <f>C10*C16</f>
        <v>796950</v>
      </c>
    </row>
    <row r="11" spans="2:7" ht="22.05" customHeight="1" x14ac:dyDescent="0.3">
      <c r="B11" s="10" t="s">
        <v>5</v>
      </c>
      <c r="C11" s="6" t="s">
        <v>6</v>
      </c>
      <c r="E11" s="45" t="s">
        <v>7</v>
      </c>
      <c r="F11" s="46"/>
      <c r="G11" s="11">
        <f>C10*C17</f>
        <v>1092960.0000000002</v>
      </c>
    </row>
    <row r="12" spans="2:7" ht="22.05" customHeight="1" x14ac:dyDescent="0.3">
      <c r="B12" s="10" t="s">
        <v>8</v>
      </c>
      <c r="C12" s="6" t="s">
        <v>9</v>
      </c>
      <c r="E12" s="45" t="s">
        <v>10</v>
      </c>
      <c r="F12" s="46"/>
      <c r="G12" s="11">
        <f>E80</f>
        <v>0</v>
      </c>
    </row>
    <row r="13" spans="2:7" ht="22.05" customHeight="1" x14ac:dyDescent="0.3">
      <c r="B13" s="10" t="s">
        <v>11</v>
      </c>
      <c r="C13" s="7">
        <v>0.1</v>
      </c>
      <c r="E13" s="45" t="s">
        <v>12</v>
      </c>
      <c r="F13" s="46"/>
      <c r="G13" s="11">
        <f>G10+G12</f>
        <v>796950</v>
      </c>
    </row>
    <row r="14" spans="2:7" ht="22.05" customHeight="1" x14ac:dyDescent="0.3">
      <c r="B14" s="10" t="s">
        <v>13</v>
      </c>
      <c r="C14" s="7">
        <v>0.12</v>
      </c>
      <c r="E14" s="45" t="s">
        <v>14</v>
      </c>
      <c r="F14" s="46"/>
      <c r="G14" s="11">
        <f>G11+G12</f>
        <v>1092960.0000000002</v>
      </c>
    </row>
    <row r="15" spans="2:7" ht="22.05" customHeight="1" x14ac:dyDescent="0.3">
      <c r="B15" s="12"/>
      <c r="C15" s="13"/>
      <c r="E15" s="45" t="s">
        <v>15</v>
      </c>
      <c r="F15" s="46"/>
      <c r="G15" s="11">
        <f>G13*$C$14</f>
        <v>95634</v>
      </c>
    </row>
    <row r="16" spans="2:7" ht="22.05" customHeight="1" x14ac:dyDescent="0.3">
      <c r="B16" s="14" t="s">
        <v>16</v>
      </c>
      <c r="C16" s="15">
        <f>INDEX(Assumptions!$B$5:$B$7,MATCH($C$11,Assumptions!$A$5:$A$7,0))*INDEX(Assumptions!$B$12:$B$16,MATCH($C$12,Assumptions!$A$12:$A$16,0))*(1+$C$13)</f>
        <v>4427.5</v>
      </c>
      <c r="E16" s="45" t="s">
        <v>17</v>
      </c>
      <c r="F16" s="46"/>
      <c r="G16" s="11">
        <f>G14*$C$14</f>
        <v>131155.20000000001</v>
      </c>
    </row>
    <row r="17" spans="2:7" ht="22.05" customHeight="1" x14ac:dyDescent="0.3">
      <c r="B17" s="14" t="s">
        <v>18</v>
      </c>
      <c r="C17" s="15">
        <f>INDEX(Assumptions!$C$5:$C$7,MATCH($C$11,Assumptions!$A$5:$A$7,0))*INDEX(Assumptions!$B$12:$B$16,MATCH($C$12,Assumptions!$A$12:$A$16,0))*(1+$C$13)</f>
        <v>6072.0000000000009</v>
      </c>
      <c r="E17" s="47" t="s">
        <v>19</v>
      </c>
      <c r="F17" s="48"/>
      <c r="G17" s="16">
        <f>SUM(G13+G15)</f>
        <v>892584</v>
      </c>
    </row>
    <row r="18" spans="2:7" ht="22.05" customHeight="1" x14ac:dyDescent="0.3">
      <c r="B18" s="1"/>
      <c r="C18" s="1"/>
      <c r="E18" s="47" t="s">
        <v>20</v>
      </c>
      <c r="F18" s="48"/>
      <c r="G18" s="16">
        <f>SUM(G14+G16)</f>
        <v>1224115.2000000002</v>
      </c>
    </row>
    <row r="19" spans="2:7" ht="34.799999999999997" customHeight="1" x14ac:dyDescent="0.3">
      <c r="B19" s="1"/>
      <c r="C19" s="1"/>
      <c r="E19" s="1"/>
      <c r="F19" s="1"/>
      <c r="G19" s="1"/>
    </row>
    <row r="20" spans="2:7" ht="24" customHeight="1" x14ac:dyDescent="0.3">
      <c r="B20" s="49" t="s">
        <v>21</v>
      </c>
      <c r="C20" s="50"/>
      <c r="D20" s="50"/>
      <c r="E20" s="50"/>
      <c r="F20" s="50"/>
      <c r="G20" s="50"/>
    </row>
    <row r="21" spans="2:7" ht="45" customHeight="1" x14ac:dyDescent="0.3">
      <c r="B21" s="17" t="s">
        <v>175</v>
      </c>
      <c r="C21" s="18" t="s">
        <v>22</v>
      </c>
      <c r="D21" s="17" t="s">
        <v>187</v>
      </c>
      <c r="E21" s="19" t="s">
        <v>177</v>
      </c>
      <c r="F21" s="18" t="s">
        <v>23</v>
      </c>
      <c r="G21" s="18" t="s">
        <v>24</v>
      </c>
    </row>
    <row r="22" spans="2:7" x14ac:dyDescent="0.3">
      <c r="B22" s="44" t="s">
        <v>25</v>
      </c>
      <c r="C22" s="21" t="s">
        <v>26</v>
      </c>
      <c r="D22" s="22" t="s">
        <v>178</v>
      </c>
      <c r="E22" s="31" t="s">
        <v>27</v>
      </c>
      <c r="F22" s="23">
        <v>0</v>
      </c>
      <c r="G22" s="23">
        <v>0</v>
      </c>
    </row>
    <row r="23" spans="2:7" ht="28.8" x14ac:dyDescent="0.3">
      <c r="B23" s="44"/>
      <c r="C23" s="21" t="s">
        <v>28</v>
      </c>
      <c r="D23" s="22" t="s">
        <v>185</v>
      </c>
      <c r="E23" s="31" t="s">
        <v>27</v>
      </c>
      <c r="F23" s="23">
        <v>0</v>
      </c>
      <c r="G23" s="23">
        <v>0</v>
      </c>
    </row>
    <row r="24" spans="2:7" ht="43.2" x14ac:dyDescent="0.3">
      <c r="B24" s="44"/>
      <c r="C24" s="24" t="s">
        <v>29</v>
      </c>
      <c r="D24" s="25" t="s">
        <v>30</v>
      </c>
      <c r="E24" s="32"/>
      <c r="F24" s="26">
        <v>25000</v>
      </c>
      <c r="G24" s="26">
        <v>150000</v>
      </c>
    </row>
    <row r="25" spans="2:7" ht="28.8" x14ac:dyDescent="0.3">
      <c r="B25" s="44"/>
      <c r="C25" s="24" t="s">
        <v>31</v>
      </c>
      <c r="D25" s="25" t="s">
        <v>32</v>
      </c>
      <c r="E25" s="32"/>
      <c r="F25" s="26">
        <v>0</v>
      </c>
      <c r="G25" s="26">
        <v>100000</v>
      </c>
    </row>
    <row r="26" spans="2:7" ht="43.2" x14ac:dyDescent="0.3">
      <c r="B26" s="44"/>
      <c r="C26" s="24" t="s">
        <v>33</v>
      </c>
      <c r="D26" s="25" t="s">
        <v>34</v>
      </c>
      <c r="E26" s="32"/>
      <c r="F26" s="26">
        <v>10000</v>
      </c>
      <c r="G26" s="26">
        <v>150000</v>
      </c>
    </row>
    <row r="27" spans="2:7" ht="28.8" x14ac:dyDescent="0.3">
      <c r="B27" s="44"/>
      <c r="C27" s="24" t="s">
        <v>35</v>
      </c>
      <c r="D27" s="25" t="s">
        <v>36</v>
      </c>
      <c r="E27" s="32"/>
      <c r="F27" s="26">
        <v>10000</v>
      </c>
      <c r="G27" s="26">
        <v>60000</v>
      </c>
    </row>
    <row r="28" spans="2:7" ht="28.8" x14ac:dyDescent="0.3">
      <c r="B28" s="44"/>
      <c r="C28" s="24" t="s">
        <v>37</v>
      </c>
      <c r="D28" s="25" t="s">
        <v>38</v>
      </c>
      <c r="E28" s="32"/>
      <c r="F28" s="26">
        <v>3000</v>
      </c>
      <c r="G28" s="26">
        <v>10000</v>
      </c>
    </row>
    <row r="29" spans="2:7" ht="28.8" x14ac:dyDescent="0.3">
      <c r="B29" s="44"/>
      <c r="C29" s="24" t="s">
        <v>39</v>
      </c>
      <c r="D29" s="25" t="s">
        <v>40</v>
      </c>
      <c r="E29" s="32"/>
      <c r="F29" s="26">
        <v>0</v>
      </c>
      <c r="G29" s="26">
        <v>25000</v>
      </c>
    </row>
    <row r="30" spans="2:7" ht="28.8" x14ac:dyDescent="0.3">
      <c r="B30" s="44"/>
      <c r="C30" s="24" t="s">
        <v>41</v>
      </c>
      <c r="D30" s="25" t="s">
        <v>42</v>
      </c>
      <c r="E30" s="32"/>
      <c r="F30" s="26">
        <v>0</v>
      </c>
      <c r="G30" s="26">
        <v>15000</v>
      </c>
    </row>
    <row r="31" spans="2:7" ht="28.8" x14ac:dyDescent="0.3">
      <c r="B31" s="44"/>
      <c r="C31" s="24" t="s">
        <v>43</v>
      </c>
      <c r="D31" s="25" t="s">
        <v>44</v>
      </c>
      <c r="E31" s="32"/>
      <c r="F31" s="26">
        <v>0</v>
      </c>
      <c r="G31" s="26">
        <v>120000</v>
      </c>
    </row>
    <row r="32" spans="2:7" ht="28.8" x14ac:dyDescent="0.3">
      <c r="B32" s="44" t="s">
        <v>45</v>
      </c>
      <c r="C32" s="21" t="s">
        <v>46</v>
      </c>
      <c r="D32" s="22" t="s">
        <v>184</v>
      </c>
      <c r="E32" s="31" t="s">
        <v>27</v>
      </c>
      <c r="F32" s="23">
        <v>0</v>
      </c>
      <c r="G32" s="23">
        <v>0</v>
      </c>
    </row>
    <row r="33" spans="2:7" ht="43.2" x14ac:dyDescent="0.3">
      <c r="B33" s="44"/>
      <c r="C33" s="24" t="s">
        <v>47</v>
      </c>
      <c r="D33" s="25" t="s">
        <v>48</v>
      </c>
      <c r="E33" s="32"/>
      <c r="F33" s="26">
        <v>10000</v>
      </c>
      <c r="G33" s="26">
        <v>80000</v>
      </c>
    </row>
    <row r="34" spans="2:7" ht="28.8" x14ac:dyDescent="0.3">
      <c r="B34" s="44" t="s">
        <v>49</v>
      </c>
      <c r="C34" s="21" t="s">
        <v>50</v>
      </c>
      <c r="D34" s="22" t="s">
        <v>183</v>
      </c>
      <c r="E34" s="31" t="s">
        <v>27</v>
      </c>
      <c r="F34" s="23">
        <v>0</v>
      </c>
      <c r="G34" s="23">
        <v>0</v>
      </c>
    </row>
    <row r="35" spans="2:7" ht="43.2" x14ac:dyDescent="0.3">
      <c r="B35" s="44"/>
      <c r="C35" s="24" t="s">
        <v>51</v>
      </c>
      <c r="D35" s="25" t="s">
        <v>52</v>
      </c>
      <c r="E35" s="32"/>
      <c r="F35" s="26">
        <v>15000</v>
      </c>
      <c r="G35" s="26">
        <v>100000</v>
      </c>
    </row>
    <row r="36" spans="2:7" ht="43.2" x14ac:dyDescent="0.3">
      <c r="B36" s="44"/>
      <c r="C36" s="24" t="s">
        <v>53</v>
      </c>
      <c r="D36" s="25" t="s">
        <v>54</v>
      </c>
      <c r="E36" s="32"/>
      <c r="F36" s="26">
        <v>10000</v>
      </c>
      <c r="G36" s="26">
        <v>80000</v>
      </c>
    </row>
    <row r="37" spans="2:7" ht="28.8" x14ac:dyDescent="0.3">
      <c r="B37" s="44" t="s">
        <v>55</v>
      </c>
      <c r="C37" s="21" t="s">
        <v>56</v>
      </c>
      <c r="D37" s="22" t="s">
        <v>182</v>
      </c>
      <c r="E37" s="31" t="s">
        <v>27</v>
      </c>
      <c r="F37" s="23">
        <v>0</v>
      </c>
      <c r="G37" s="23">
        <v>0</v>
      </c>
    </row>
    <row r="38" spans="2:7" ht="43.2" x14ac:dyDescent="0.3">
      <c r="B38" s="44"/>
      <c r="C38" s="24" t="s">
        <v>57</v>
      </c>
      <c r="D38" s="25" t="s">
        <v>58</v>
      </c>
      <c r="E38" s="32"/>
      <c r="F38" s="26">
        <v>5000</v>
      </c>
      <c r="G38" s="26">
        <v>30000</v>
      </c>
    </row>
    <row r="39" spans="2:7" ht="28.8" x14ac:dyDescent="0.3">
      <c r="B39" s="44" t="s">
        <v>59</v>
      </c>
      <c r="C39" s="21" t="s">
        <v>60</v>
      </c>
      <c r="D39" s="22" t="s">
        <v>186</v>
      </c>
      <c r="E39" s="31" t="s">
        <v>27</v>
      </c>
      <c r="F39" s="23">
        <v>0</v>
      </c>
      <c r="G39" s="23">
        <v>0</v>
      </c>
    </row>
    <row r="40" spans="2:7" ht="28.8" x14ac:dyDescent="0.3">
      <c r="B40" s="44"/>
      <c r="C40" s="24" t="s">
        <v>61</v>
      </c>
      <c r="D40" s="25" t="s">
        <v>62</v>
      </c>
      <c r="E40" s="32"/>
      <c r="F40" s="26">
        <v>2000</v>
      </c>
      <c r="G40" s="26">
        <v>15000</v>
      </c>
    </row>
    <row r="41" spans="2:7" ht="28.8" x14ac:dyDescent="0.3">
      <c r="B41" s="44"/>
      <c r="C41" s="24" t="s">
        <v>63</v>
      </c>
      <c r="D41" s="25" t="s">
        <v>64</v>
      </c>
      <c r="E41" s="32"/>
      <c r="F41" s="26">
        <v>5000</v>
      </c>
      <c r="G41" s="26">
        <v>40000</v>
      </c>
    </row>
    <row r="42" spans="2:7" ht="28.8" x14ac:dyDescent="0.3">
      <c r="B42" s="44"/>
      <c r="C42" s="24" t="s">
        <v>65</v>
      </c>
      <c r="D42" s="25" t="s">
        <v>66</v>
      </c>
      <c r="E42" s="32"/>
      <c r="F42" s="26">
        <v>5000</v>
      </c>
      <c r="G42" s="26">
        <v>25000</v>
      </c>
    </row>
    <row r="43" spans="2:7" ht="28.8" x14ac:dyDescent="0.3">
      <c r="B43" s="44"/>
      <c r="C43" s="24" t="s">
        <v>67</v>
      </c>
      <c r="D43" s="25" t="s">
        <v>68</v>
      </c>
      <c r="E43" s="32"/>
      <c r="F43" s="26">
        <v>0</v>
      </c>
      <c r="G43" s="26">
        <v>5000</v>
      </c>
    </row>
    <row r="44" spans="2:7" ht="28.8" x14ac:dyDescent="0.3">
      <c r="B44" s="44"/>
      <c r="C44" s="24" t="s">
        <v>69</v>
      </c>
      <c r="D44" s="25" t="s">
        <v>70</v>
      </c>
      <c r="E44" s="32"/>
      <c r="F44" s="26">
        <v>0</v>
      </c>
      <c r="G44" s="26">
        <v>10000</v>
      </c>
    </row>
    <row r="45" spans="2:7" ht="28.8" x14ac:dyDescent="0.3">
      <c r="B45" s="44"/>
      <c r="C45" s="24" t="s">
        <v>71</v>
      </c>
      <c r="D45" s="25" t="s">
        <v>72</v>
      </c>
      <c r="E45" s="32"/>
      <c r="F45" s="26">
        <v>0</v>
      </c>
      <c r="G45" s="26">
        <v>10000</v>
      </c>
    </row>
    <row r="46" spans="2:7" ht="28.8" x14ac:dyDescent="0.3">
      <c r="B46" s="44"/>
      <c r="C46" s="24" t="s">
        <v>73</v>
      </c>
      <c r="D46" s="25" t="s">
        <v>74</v>
      </c>
      <c r="E46" s="32"/>
      <c r="F46" s="26">
        <v>0</v>
      </c>
      <c r="G46" s="26">
        <v>30000</v>
      </c>
    </row>
    <row r="47" spans="2:7" ht="43.2" x14ac:dyDescent="0.3">
      <c r="B47" s="44" t="s">
        <v>75</v>
      </c>
      <c r="C47" s="21" t="s">
        <v>76</v>
      </c>
      <c r="D47" s="22" t="s">
        <v>181</v>
      </c>
      <c r="E47" s="31" t="s">
        <v>27</v>
      </c>
      <c r="F47" s="23">
        <v>0</v>
      </c>
      <c r="G47" s="23">
        <v>0</v>
      </c>
    </row>
    <row r="48" spans="2:7" ht="28.8" x14ac:dyDescent="0.3">
      <c r="B48" s="44"/>
      <c r="C48" s="24" t="s">
        <v>77</v>
      </c>
      <c r="D48" s="25" t="s">
        <v>78</v>
      </c>
      <c r="E48" s="32"/>
      <c r="F48" s="26">
        <v>10000</v>
      </c>
      <c r="G48" s="26">
        <v>80000</v>
      </c>
    </row>
    <row r="49" spans="2:7" ht="43.2" x14ac:dyDescent="0.3">
      <c r="B49" s="44"/>
      <c r="C49" s="24" t="s">
        <v>79</v>
      </c>
      <c r="D49" s="25" t="s">
        <v>80</v>
      </c>
      <c r="E49" s="32"/>
      <c r="F49" s="26">
        <v>5000</v>
      </c>
      <c r="G49" s="26">
        <v>40000</v>
      </c>
    </row>
    <row r="50" spans="2:7" ht="28.8" x14ac:dyDescent="0.3">
      <c r="B50" s="44"/>
      <c r="C50" s="24" t="s">
        <v>81</v>
      </c>
      <c r="D50" s="25" t="s">
        <v>82</v>
      </c>
      <c r="E50" s="32"/>
      <c r="F50" s="26">
        <v>5000</v>
      </c>
      <c r="G50" s="26">
        <v>30000</v>
      </c>
    </row>
    <row r="51" spans="2:7" ht="28.8" x14ac:dyDescent="0.3">
      <c r="B51" s="44" t="s">
        <v>83</v>
      </c>
      <c r="C51" s="21" t="s">
        <v>84</v>
      </c>
      <c r="D51" s="22" t="s">
        <v>180</v>
      </c>
      <c r="E51" s="31" t="s">
        <v>27</v>
      </c>
      <c r="F51" s="23">
        <v>0</v>
      </c>
      <c r="G51" s="23">
        <v>0</v>
      </c>
    </row>
    <row r="52" spans="2:7" ht="28.8" x14ac:dyDescent="0.3">
      <c r="B52" s="44"/>
      <c r="C52" s="24" t="s">
        <v>85</v>
      </c>
      <c r="D52" s="25" t="s">
        <v>86</v>
      </c>
      <c r="E52" s="32"/>
      <c r="F52" s="26">
        <v>5000</v>
      </c>
      <c r="G52" s="26">
        <v>50000</v>
      </c>
    </row>
    <row r="53" spans="2:7" ht="28.8" x14ac:dyDescent="0.3">
      <c r="B53" s="44"/>
      <c r="C53" s="24" t="s">
        <v>87</v>
      </c>
      <c r="D53" s="25" t="s">
        <v>88</v>
      </c>
      <c r="E53" s="32"/>
      <c r="F53" s="26">
        <v>3000</v>
      </c>
      <c r="G53" s="26">
        <v>30000</v>
      </c>
    </row>
    <row r="54" spans="2:7" ht="28.8" x14ac:dyDescent="0.3">
      <c r="B54" s="44"/>
      <c r="C54" s="24" t="s">
        <v>89</v>
      </c>
      <c r="D54" s="25" t="s">
        <v>90</v>
      </c>
      <c r="E54" s="32"/>
      <c r="F54" s="26">
        <v>5000</v>
      </c>
      <c r="G54" s="26">
        <v>30000</v>
      </c>
    </row>
    <row r="55" spans="2:7" ht="28.8" x14ac:dyDescent="0.3">
      <c r="B55" s="44"/>
      <c r="C55" s="24" t="s">
        <v>91</v>
      </c>
      <c r="D55" s="25" t="s">
        <v>92</v>
      </c>
      <c r="E55" s="32"/>
      <c r="F55" s="26">
        <v>0</v>
      </c>
      <c r="G55" s="26">
        <v>15000</v>
      </c>
    </row>
    <row r="56" spans="2:7" x14ac:dyDescent="0.3">
      <c r="B56" s="44" t="s">
        <v>93</v>
      </c>
      <c r="C56" s="21" t="s">
        <v>94</v>
      </c>
      <c r="D56" s="22" t="s">
        <v>179</v>
      </c>
      <c r="E56" s="31" t="s">
        <v>27</v>
      </c>
      <c r="F56" s="23">
        <v>0</v>
      </c>
      <c r="G56" s="23">
        <v>0</v>
      </c>
    </row>
    <row r="57" spans="2:7" ht="28.8" x14ac:dyDescent="0.3">
      <c r="B57" s="44"/>
      <c r="C57" s="24" t="s">
        <v>95</v>
      </c>
      <c r="D57" s="25" t="s">
        <v>96</v>
      </c>
      <c r="E57" s="32"/>
      <c r="F57" s="26">
        <v>5000</v>
      </c>
      <c r="G57" s="26">
        <v>30000</v>
      </c>
    </row>
    <row r="58" spans="2:7" ht="28.8" x14ac:dyDescent="0.3">
      <c r="B58" s="44"/>
      <c r="C58" s="24" t="s">
        <v>97</v>
      </c>
      <c r="D58" s="25" t="s">
        <v>98</v>
      </c>
      <c r="E58" s="32"/>
      <c r="F58" s="26">
        <v>0</v>
      </c>
      <c r="G58" s="26">
        <v>25000</v>
      </c>
    </row>
    <row r="59" spans="2:7" ht="28.8" x14ac:dyDescent="0.3">
      <c r="B59" s="44" t="s">
        <v>99</v>
      </c>
      <c r="C59" s="21" t="s">
        <v>100</v>
      </c>
      <c r="D59" s="22" t="s">
        <v>101</v>
      </c>
      <c r="E59" s="31" t="s">
        <v>192</v>
      </c>
      <c r="F59" s="23">
        <v>0</v>
      </c>
      <c r="G59" s="23">
        <v>0</v>
      </c>
    </row>
    <row r="60" spans="2:7" ht="43.2" x14ac:dyDescent="0.3">
      <c r="B60" s="44"/>
      <c r="C60" s="24" t="s">
        <v>102</v>
      </c>
      <c r="D60" s="25" t="s">
        <v>103</v>
      </c>
      <c r="E60" s="32"/>
      <c r="F60" s="26">
        <v>10000</v>
      </c>
      <c r="G60" s="26">
        <v>40000</v>
      </c>
    </row>
    <row r="61" spans="2:7" x14ac:dyDescent="0.3">
      <c r="B61" s="44"/>
      <c r="C61" s="24" t="s">
        <v>104</v>
      </c>
      <c r="D61" s="25" t="s">
        <v>105</v>
      </c>
      <c r="E61" s="32"/>
      <c r="F61" s="26">
        <v>5000</v>
      </c>
      <c r="G61" s="26">
        <v>60000</v>
      </c>
    </row>
    <row r="62" spans="2:7" ht="28.8" x14ac:dyDescent="0.3">
      <c r="B62" s="44"/>
      <c r="C62" s="24" t="s">
        <v>106</v>
      </c>
      <c r="D62" s="25" t="s">
        <v>107</v>
      </c>
      <c r="E62" s="32"/>
      <c r="F62" s="26">
        <v>10000</v>
      </c>
      <c r="G62" s="26">
        <v>100000</v>
      </c>
    </row>
    <row r="63" spans="2:7" ht="28.8" x14ac:dyDescent="0.3">
      <c r="B63" s="44"/>
      <c r="C63" s="24" t="s">
        <v>108</v>
      </c>
      <c r="D63" s="25" t="s">
        <v>109</v>
      </c>
      <c r="E63" s="32"/>
      <c r="F63" s="26">
        <v>5000</v>
      </c>
      <c r="G63" s="26">
        <v>30000</v>
      </c>
    </row>
    <row r="64" spans="2:7" ht="28.8" x14ac:dyDescent="0.3">
      <c r="B64" s="44"/>
      <c r="C64" s="24" t="s">
        <v>110</v>
      </c>
      <c r="D64" s="25" t="s">
        <v>111</v>
      </c>
      <c r="E64" s="32"/>
      <c r="F64" s="26">
        <v>0</v>
      </c>
      <c r="G64" s="26">
        <v>15000</v>
      </c>
    </row>
    <row r="65" spans="2:7" ht="28.8" x14ac:dyDescent="0.3">
      <c r="B65" s="44"/>
      <c r="C65" s="24" t="s">
        <v>112</v>
      </c>
      <c r="D65" s="25" t="s">
        <v>113</v>
      </c>
      <c r="E65" s="32"/>
      <c r="F65" s="26">
        <v>0</v>
      </c>
      <c r="G65" s="26">
        <v>5000</v>
      </c>
    </row>
    <row r="66" spans="2:7" ht="43.2" x14ac:dyDescent="0.3">
      <c r="B66" s="20" t="s">
        <v>114</v>
      </c>
      <c r="C66" s="21" t="s">
        <v>115</v>
      </c>
      <c r="D66" s="22" t="s">
        <v>116</v>
      </c>
      <c r="E66" s="31" t="s">
        <v>27</v>
      </c>
      <c r="F66" s="23">
        <v>0</v>
      </c>
      <c r="G66" s="23">
        <v>0</v>
      </c>
    </row>
    <row r="67" spans="2:7" ht="28.8" x14ac:dyDescent="0.3">
      <c r="B67" s="44" t="s">
        <v>117</v>
      </c>
      <c r="C67" s="21" t="s">
        <v>118</v>
      </c>
      <c r="D67" s="22" t="s">
        <v>119</v>
      </c>
      <c r="E67" s="31" t="s">
        <v>192</v>
      </c>
      <c r="F67" s="23">
        <v>0</v>
      </c>
      <c r="G67" s="23">
        <v>0</v>
      </c>
    </row>
    <row r="68" spans="2:7" x14ac:dyDescent="0.3">
      <c r="B68" s="44"/>
      <c r="C68" s="24" t="s">
        <v>120</v>
      </c>
      <c r="D68" s="25" t="s">
        <v>121</v>
      </c>
      <c r="E68" s="32"/>
      <c r="F68" s="26">
        <v>15000</v>
      </c>
      <c r="G68" s="26">
        <v>80000</v>
      </c>
    </row>
    <row r="69" spans="2:7" ht="28.8" x14ac:dyDescent="0.3">
      <c r="B69" s="44"/>
      <c r="C69" s="24" t="s">
        <v>122</v>
      </c>
      <c r="D69" s="25" t="s">
        <v>123</v>
      </c>
      <c r="E69" s="32"/>
      <c r="F69" s="26">
        <v>5000</v>
      </c>
      <c r="G69" s="26">
        <v>20000</v>
      </c>
    </row>
    <row r="70" spans="2:7" x14ac:dyDescent="0.3">
      <c r="B70" s="44"/>
      <c r="C70" s="24" t="s">
        <v>124</v>
      </c>
      <c r="D70" s="25" t="s">
        <v>125</v>
      </c>
      <c r="E70" s="32"/>
      <c r="F70" s="26">
        <v>8000</v>
      </c>
      <c r="G70" s="26">
        <v>25000</v>
      </c>
    </row>
    <row r="71" spans="2:7" ht="28.8" x14ac:dyDescent="0.3">
      <c r="B71" s="44"/>
      <c r="C71" s="24" t="s">
        <v>126</v>
      </c>
      <c r="D71" s="25" t="s">
        <v>127</v>
      </c>
      <c r="E71" s="32"/>
      <c r="F71" s="26">
        <v>0</v>
      </c>
      <c r="G71" s="26">
        <v>50000</v>
      </c>
    </row>
    <row r="72" spans="2:7" ht="28.8" x14ac:dyDescent="0.3">
      <c r="B72" s="44"/>
      <c r="C72" s="24" t="s">
        <v>128</v>
      </c>
      <c r="D72" s="25" t="s">
        <v>129</v>
      </c>
      <c r="E72" s="32"/>
      <c r="F72" s="26">
        <v>2000</v>
      </c>
      <c r="G72" s="26">
        <v>10000</v>
      </c>
    </row>
    <row r="73" spans="2:7" ht="28.8" x14ac:dyDescent="0.3">
      <c r="B73" s="44"/>
      <c r="C73" s="24" t="s">
        <v>130</v>
      </c>
      <c r="D73" s="25" t="s">
        <v>131</v>
      </c>
      <c r="E73" s="32"/>
      <c r="F73" s="26">
        <v>0</v>
      </c>
      <c r="G73" s="26">
        <v>20000</v>
      </c>
    </row>
    <row r="74" spans="2:7" ht="28.8" x14ac:dyDescent="0.3">
      <c r="B74" s="44"/>
      <c r="C74" s="24" t="s">
        <v>132</v>
      </c>
      <c r="D74" s="25" t="s">
        <v>133</v>
      </c>
      <c r="E74" s="32"/>
      <c r="F74" s="26">
        <v>0</v>
      </c>
      <c r="G74" s="26">
        <v>10000</v>
      </c>
    </row>
    <row r="75" spans="2:7" ht="28.8" x14ac:dyDescent="0.3">
      <c r="B75" s="44" t="s">
        <v>134</v>
      </c>
      <c r="C75" s="21" t="s">
        <v>135</v>
      </c>
      <c r="D75" s="22" t="s">
        <v>136</v>
      </c>
      <c r="E75" s="31" t="s">
        <v>192</v>
      </c>
      <c r="F75" s="23">
        <v>0</v>
      </c>
      <c r="G75" s="23">
        <v>0</v>
      </c>
    </row>
    <row r="76" spans="2:7" ht="28.8" x14ac:dyDescent="0.3">
      <c r="B76" s="44"/>
      <c r="C76" s="24" t="s">
        <v>137</v>
      </c>
      <c r="D76" s="25" t="s">
        <v>138</v>
      </c>
      <c r="E76" s="32"/>
      <c r="F76" s="26">
        <v>0</v>
      </c>
      <c r="G76" s="26">
        <v>50000</v>
      </c>
    </row>
    <row r="77" spans="2:7" ht="28.8" x14ac:dyDescent="0.3">
      <c r="B77" s="44"/>
      <c r="C77" s="24" t="s">
        <v>139</v>
      </c>
      <c r="D77" s="25" t="s">
        <v>140</v>
      </c>
      <c r="E77" s="32"/>
      <c r="F77" s="26">
        <v>0</v>
      </c>
      <c r="G77" s="26">
        <v>60000</v>
      </c>
    </row>
    <row r="78" spans="2:7" ht="28.8" x14ac:dyDescent="0.3">
      <c r="B78" s="44"/>
      <c r="C78" s="24" t="s">
        <v>141</v>
      </c>
      <c r="D78" s="25" t="s">
        <v>142</v>
      </c>
      <c r="E78" s="32"/>
      <c r="F78" s="26">
        <v>0</v>
      </c>
      <c r="G78" s="26">
        <v>0</v>
      </c>
    </row>
    <row r="79" spans="2:7" x14ac:dyDescent="0.3">
      <c r="E79" s="27"/>
      <c r="F79" s="8"/>
      <c r="G79" s="8"/>
    </row>
    <row r="80" spans="2:7" x14ac:dyDescent="0.3">
      <c r="B80" s="28" t="s">
        <v>143</v>
      </c>
      <c r="C80" s="29"/>
      <c r="D80" s="29"/>
      <c r="E80" s="30">
        <f>SUM(E22:E78)</f>
        <v>0</v>
      </c>
      <c r="F80" s="30"/>
      <c r="G80" s="30"/>
    </row>
    <row r="81" spans="2:7" x14ac:dyDescent="0.3">
      <c r="E81" s="27"/>
      <c r="F81" s="8"/>
      <c r="G81" s="8"/>
    </row>
    <row r="82" spans="2:7" x14ac:dyDescent="0.3">
      <c r="B82" s="33" t="s">
        <v>193</v>
      </c>
      <c r="C82" s="34"/>
      <c r="D82" s="34"/>
      <c r="E82" s="34"/>
      <c r="F82" s="34"/>
      <c r="G82" s="34"/>
    </row>
    <row r="83" spans="2:7" ht="42" customHeight="1" x14ac:dyDescent="0.3">
      <c r="B83" s="33" t="s">
        <v>194</v>
      </c>
      <c r="C83" s="34"/>
      <c r="D83" s="34"/>
      <c r="E83" s="34"/>
      <c r="F83" s="34"/>
      <c r="G83" s="34"/>
    </row>
    <row r="84" spans="2:7" ht="85.05" customHeight="1" x14ac:dyDescent="0.3">
      <c r="B84" s="34"/>
      <c r="C84" s="34"/>
      <c r="D84" s="34"/>
      <c r="E84" s="34"/>
      <c r="F84" s="34"/>
      <c r="G84" s="34"/>
    </row>
    <row r="85" spans="2:7" x14ac:dyDescent="0.3">
      <c r="B85" s="34"/>
      <c r="C85" s="34"/>
      <c r="D85" s="34"/>
      <c r="E85" s="34"/>
      <c r="F85" s="34"/>
      <c r="G85" s="34"/>
    </row>
    <row r="86" spans="2:7" x14ac:dyDescent="0.3">
      <c r="B86" s="34"/>
      <c r="C86" s="34"/>
      <c r="D86" s="34"/>
      <c r="E86" s="34"/>
      <c r="F86" s="34"/>
      <c r="G86" s="34"/>
    </row>
    <row r="87" spans="2:7" x14ac:dyDescent="0.3">
      <c r="B87" s="34"/>
      <c r="C87" s="34"/>
      <c r="D87" s="34"/>
      <c r="E87" s="34"/>
      <c r="F87" s="34"/>
      <c r="G87" s="34"/>
    </row>
    <row r="89" spans="2:7" x14ac:dyDescent="0.3">
      <c r="B89" s="34"/>
      <c r="C89" s="34"/>
      <c r="D89" s="34"/>
      <c r="E89" s="34"/>
      <c r="F89" s="34"/>
      <c r="G89" s="34"/>
    </row>
    <row r="90" spans="2:7" ht="130.05000000000001" customHeight="1" x14ac:dyDescent="0.3">
      <c r="B90" s="34"/>
      <c r="C90" s="34"/>
      <c r="D90" s="34"/>
      <c r="E90" s="34"/>
      <c r="F90" s="34"/>
      <c r="G90" s="34"/>
    </row>
    <row r="91" spans="2:7" x14ac:dyDescent="0.3">
      <c r="B91" s="34"/>
      <c r="C91" s="34"/>
      <c r="D91" s="34"/>
      <c r="E91" s="34"/>
      <c r="F91" s="34"/>
      <c r="G91" s="34"/>
    </row>
    <row r="92" spans="2:7" x14ac:dyDescent="0.3">
      <c r="B92" s="34"/>
      <c r="C92" s="34"/>
      <c r="D92" s="34"/>
      <c r="E92" s="34"/>
      <c r="F92" s="34"/>
      <c r="G92" s="34"/>
    </row>
    <row r="93" spans="2:7" x14ac:dyDescent="0.3">
      <c r="B93" s="34"/>
      <c r="C93" s="34"/>
      <c r="D93" s="34"/>
      <c r="E93" s="34"/>
      <c r="F93" s="34"/>
      <c r="G93" s="34"/>
    </row>
    <row r="94" spans="2:7" x14ac:dyDescent="0.3">
      <c r="B94" s="34"/>
      <c r="C94" s="34"/>
      <c r="D94" s="34"/>
      <c r="E94" s="34"/>
      <c r="F94" s="34"/>
      <c r="G94" s="34"/>
    </row>
    <row r="95" spans="2:7" x14ac:dyDescent="0.3">
      <c r="B95" s="34"/>
      <c r="C95" s="34"/>
      <c r="D95" s="34"/>
      <c r="E95" s="34"/>
      <c r="F95" s="34"/>
      <c r="G95" s="34"/>
    </row>
    <row r="96" spans="2:7" x14ac:dyDescent="0.3">
      <c r="B96" s="34"/>
      <c r="C96" s="34"/>
      <c r="D96" s="34"/>
      <c r="E96" s="34"/>
      <c r="F96" s="34"/>
      <c r="G96" s="34"/>
    </row>
  </sheetData>
  <sheetProtection algorithmName="SHA-512" hashValue="3KagguC5vWG+3J5YWMIRO8dOz72fiHgztHwVFybZ1f1+5W4Ecr54WsNt4YMIVLYCu97ng/28KIPe/iX9Vd9REg==" saltValue="95VhmJYztlsmRS5G8p2zLw==" spinCount="100000" sheet="1" objects="1" scenarios="1"/>
  <autoFilter ref="B21:G78" xr:uid="{00000000-0009-0000-0000-000000000000}"/>
  <mergeCells count="32">
    <mergeCell ref="B90:G96"/>
    <mergeCell ref="B82:G82"/>
    <mergeCell ref="B89:G89"/>
    <mergeCell ref="B3:G3"/>
    <mergeCell ref="B47:B50"/>
    <mergeCell ref="B51:B55"/>
    <mergeCell ref="B56:B58"/>
    <mergeCell ref="B59:B65"/>
    <mergeCell ref="B67:B74"/>
    <mergeCell ref="B75:B78"/>
    <mergeCell ref="B22:B31"/>
    <mergeCell ref="B84:G87"/>
    <mergeCell ref="B34:B36"/>
    <mergeCell ref="B37:B38"/>
    <mergeCell ref="B39:B46"/>
    <mergeCell ref="B4:G4"/>
    <mergeCell ref="B83:G83"/>
    <mergeCell ref="B6:G6"/>
    <mergeCell ref="B2:G2"/>
    <mergeCell ref="B7:G7"/>
    <mergeCell ref="B5:G5"/>
    <mergeCell ref="B32:B33"/>
    <mergeCell ref="E15:F15"/>
    <mergeCell ref="E16:F16"/>
    <mergeCell ref="E17:F17"/>
    <mergeCell ref="E18:F18"/>
    <mergeCell ref="B20:G20"/>
    <mergeCell ref="E10:F10"/>
    <mergeCell ref="E11:F11"/>
    <mergeCell ref="E12:F12"/>
    <mergeCell ref="E13:F13"/>
    <mergeCell ref="E14:F14"/>
  </mergeCells>
  <conditionalFormatting sqref="C13">
    <cfRule type="cellIs" dxfId="0" priority="1" operator="greaterThan">
      <formula>0.15</formula>
    </cfRule>
  </conditionalFormatting>
  <dataValidations count="2">
    <dataValidation type="list" sqref="C11" xr:uid="{00000000-0002-0000-0000-000000000000}">
      <formula1>"Basic Build,Mid-Range,High-End"</formula1>
    </dataValidation>
    <dataValidation type="list" sqref="C12" xr:uid="{00000000-0002-0000-0000-000001000000}">
      <formula1>"Auckland,Wellington,Central Otago,Regional NZ,Other"</formula1>
    </dataValidation>
  </dataValidations>
  <pageMargins left="0.75" right="0.75" top="1" bottom="1" header="0.5" footer="0.5"/>
  <pageSetup fitToHeight="0"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showGridLines="0" workbookViewId="0">
      <pane ySplit="3" topLeftCell="A6" activePane="bottomLeft" state="frozen"/>
      <selection pane="bottomLeft" activeCell="B6" sqref="B6"/>
    </sheetView>
  </sheetViews>
  <sheetFormatPr defaultRowHeight="14.4" x14ac:dyDescent="0.3"/>
  <cols>
    <col min="1" max="1" width="22" customWidth="1"/>
    <col min="2" max="3" width="24" customWidth="1"/>
    <col min="4" max="4" width="50" customWidth="1"/>
    <col min="5" max="6" width="16" customWidth="1"/>
  </cols>
  <sheetData>
    <row r="1" spans="1:6" ht="22.05" customHeight="1" x14ac:dyDescent="0.3">
      <c r="A1" s="56" t="s">
        <v>144</v>
      </c>
      <c r="B1" s="34"/>
      <c r="C1" s="34"/>
      <c r="D1" s="34"/>
      <c r="E1" s="34"/>
      <c r="F1" s="34"/>
    </row>
    <row r="2" spans="1:6" ht="22.05" customHeight="1" x14ac:dyDescent="0.3">
      <c r="A2" s="1"/>
      <c r="B2" s="1"/>
      <c r="C2" s="1"/>
      <c r="D2" s="1"/>
      <c r="E2" s="1"/>
      <c r="F2" s="1"/>
    </row>
    <row r="3" spans="1:6" ht="22.05" customHeight="1" x14ac:dyDescent="0.3">
      <c r="A3" s="55" t="s">
        <v>145</v>
      </c>
      <c r="B3" s="34"/>
      <c r="C3" s="34"/>
      <c r="D3" s="34"/>
      <c r="E3" s="1"/>
      <c r="F3" s="1"/>
    </row>
    <row r="4" spans="1:6" ht="22.05" customHeight="1" x14ac:dyDescent="0.3">
      <c r="A4" s="2" t="s">
        <v>146</v>
      </c>
      <c r="B4" s="2" t="s">
        <v>147</v>
      </c>
      <c r="C4" s="2" t="s">
        <v>148</v>
      </c>
      <c r="D4" s="2" t="s">
        <v>149</v>
      </c>
      <c r="E4" s="1"/>
      <c r="F4" s="1"/>
    </row>
    <row r="5" spans="1:6" ht="22.05" customHeight="1" x14ac:dyDescent="0.3">
      <c r="A5" s="1" t="s">
        <v>150</v>
      </c>
      <c r="B5" s="3">
        <v>2800</v>
      </c>
      <c r="C5" s="3">
        <v>3500</v>
      </c>
      <c r="D5" s="1" t="s">
        <v>151</v>
      </c>
      <c r="E5" s="1"/>
      <c r="F5" s="1"/>
    </row>
    <row r="6" spans="1:6" ht="22.05" customHeight="1" x14ac:dyDescent="0.3">
      <c r="A6" s="1" t="s">
        <v>6</v>
      </c>
      <c r="B6" s="3">
        <v>3500</v>
      </c>
      <c r="C6" s="3">
        <v>4800</v>
      </c>
      <c r="D6" s="1" t="s">
        <v>152</v>
      </c>
      <c r="E6" s="1"/>
      <c r="F6" s="1"/>
    </row>
    <row r="7" spans="1:6" ht="22.05" customHeight="1" x14ac:dyDescent="0.3">
      <c r="A7" s="1" t="s">
        <v>153</v>
      </c>
      <c r="B7" s="3">
        <v>4800</v>
      </c>
      <c r="C7" s="3">
        <v>6800</v>
      </c>
      <c r="D7" s="1" t="s">
        <v>154</v>
      </c>
      <c r="E7" s="1"/>
      <c r="F7" s="1"/>
    </row>
    <row r="8" spans="1:6" ht="22.05" customHeight="1" x14ac:dyDescent="0.3">
      <c r="A8" s="1"/>
      <c r="B8" s="1"/>
      <c r="C8" s="1"/>
      <c r="D8" s="1"/>
      <c r="E8" s="1"/>
      <c r="F8" s="1"/>
    </row>
    <row r="9" spans="1:6" ht="22.05" customHeight="1" x14ac:dyDescent="0.3">
      <c r="A9" s="1"/>
      <c r="B9" s="1"/>
      <c r="C9" s="1"/>
      <c r="D9" s="1"/>
      <c r="E9" s="1"/>
      <c r="F9" s="1"/>
    </row>
    <row r="10" spans="1:6" ht="22.05" customHeight="1" x14ac:dyDescent="0.3">
      <c r="A10" s="55" t="s">
        <v>155</v>
      </c>
      <c r="B10" s="34"/>
      <c r="C10" s="34"/>
      <c r="D10" s="1"/>
      <c r="E10" s="1"/>
      <c r="F10" s="1"/>
    </row>
    <row r="11" spans="1:6" ht="22.05" customHeight="1" x14ac:dyDescent="0.3">
      <c r="A11" s="2" t="s">
        <v>8</v>
      </c>
      <c r="B11" s="2" t="s">
        <v>156</v>
      </c>
      <c r="C11" s="2" t="s">
        <v>149</v>
      </c>
      <c r="D11" s="1"/>
      <c r="E11" s="1"/>
      <c r="F11" s="1"/>
    </row>
    <row r="12" spans="1:6" ht="22.05" customHeight="1" x14ac:dyDescent="0.3">
      <c r="A12" s="1" t="s">
        <v>9</v>
      </c>
      <c r="B12" s="4">
        <v>1.1499999999999999</v>
      </c>
      <c r="C12" s="1" t="s">
        <v>157</v>
      </c>
      <c r="D12" s="1"/>
      <c r="E12" s="1"/>
      <c r="F12" s="1"/>
    </row>
    <row r="13" spans="1:6" ht="22.05" customHeight="1" x14ac:dyDescent="0.3">
      <c r="A13" s="1" t="s">
        <v>158</v>
      </c>
      <c r="B13" s="4">
        <v>1.1200000000000001</v>
      </c>
      <c r="C13" s="1" t="s">
        <v>159</v>
      </c>
      <c r="D13" s="1"/>
      <c r="E13" s="1"/>
      <c r="F13" s="1"/>
    </row>
    <row r="14" spans="1:6" ht="22.05" customHeight="1" x14ac:dyDescent="0.3">
      <c r="A14" s="1" t="s">
        <v>160</v>
      </c>
      <c r="B14" s="4">
        <v>1.1000000000000001</v>
      </c>
      <c r="C14" s="1" t="s">
        <v>161</v>
      </c>
      <c r="D14" s="1"/>
      <c r="E14" s="1"/>
      <c r="F14" s="1"/>
    </row>
    <row r="15" spans="1:6" ht="22.05" customHeight="1" x14ac:dyDescent="0.3">
      <c r="A15" s="1" t="s">
        <v>162</v>
      </c>
      <c r="B15" s="4">
        <v>1</v>
      </c>
      <c r="C15" s="1" t="s">
        <v>163</v>
      </c>
      <c r="D15" s="1"/>
      <c r="E15" s="1"/>
      <c r="F15" s="1"/>
    </row>
    <row r="16" spans="1:6" ht="22.05" customHeight="1" x14ac:dyDescent="0.3">
      <c r="A16" s="1" t="s">
        <v>164</v>
      </c>
      <c r="B16" s="4">
        <v>1.05</v>
      </c>
      <c r="C16" s="1" t="s">
        <v>165</v>
      </c>
      <c r="D16" s="1"/>
      <c r="E16" s="1"/>
      <c r="F16" s="1"/>
    </row>
    <row r="17" spans="1:6" ht="22.05" customHeight="1" x14ac:dyDescent="0.3">
      <c r="A17" s="1"/>
      <c r="B17" s="1"/>
      <c r="C17" s="1"/>
      <c r="D17" s="1"/>
      <c r="E17" s="1"/>
      <c r="F17" s="1"/>
    </row>
    <row r="18" spans="1:6" ht="22.05" customHeight="1" x14ac:dyDescent="0.3">
      <c r="A18" s="1"/>
      <c r="B18" s="1"/>
      <c r="C18" s="1"/>
      <c r="D18" s="1"/>
      <c r="E18" s="1"/>
      <c r="F18" s="1"/>
    </row>
    <row r="19" spans="1:6" ht="22.05" customHeight="1" x14ac:dyDescent="0.3">
      <c r="A19" s="55" t="s">
        <v>166</v>
      </c>
      <c r="B19" s="34"/>
      <c r="C19" s="34"/>
      <c r="D19" s="34"/>
      <c r="E19" s="34"/>
      <c r="F19" s="34"/>
    </row>
    <row r="20" spans="1:6" ht="22.05" customHeight="1" x14ac:dyDescent="0.3">
      <c r="A20" s="1" t="s">
        <v>167</v>
      </c>
      <c r="B20" s="5" t="s">
        <v>168</v>
      </c>
      <c r="C20" s="1"/>
      <c r="D20" s="1"/>
      <c r="E20" s="1"/>
      <c r="F20" s="1"/>
    </row>
    <row r="21" spans="1:6" ht="22.05" customHeight="1" x14ac:dyDescent="0.3">
      <c r="A21" s="1" t="s">
        <v>169</v>
      </c>
      <c r="B21" s="5" t="s">
        <v>170</v>
      </c>
      <c r="C21" s="1"/>
      <c r="D21" s="1"/>
      <c r="E21" s="1"/>
      <c r="F21" s="1"/>
    </row>
    <row r="22" spans="1:6" ht="22.05" customHeight="1" x14ac:dyDescent="0.3">
      <c r="A22" s="1" t="s">
        <v>171</v>
      </c>
      <c r="B22" s="5" t="s">
        <v>172</v>
      </c>
      <c r="C22" s="1"/>
      <c r="D22" s="1"/>
      <c r="E22" s="1"/>
      <c r="F22" s="1"/>
    </row>
    <row r="23" spans="1:6" ht="22.05" customHeight="1" x14ac:dyDescent="0.3">
      <c r="A23" s="1" t="s">
        <v>173</v>
      </c>
      <c r="B23" s="5" t="s">
        <v>174</v>
      </c>
      <c r="C23" s="1"/>
      <c r="D23" s="1"/>
      <c r="E23" s="1"/>
      <c r="F23" s="1"/>
    </row>
    <row r="24" spans="1:6" ht="22.05" customHeight="1" x14ac:dyDescent="0.3"/>
    <row r="25" spans="1:6" ht="22.05" customHeight="1" x14ac:dyDescent="0.3"/>
  </sheetData>
  <mergeCells count="4">
    <mergeCell ref="A10:C10"/>
    <mergeCell ref="A19:F19"/>
    <mergeCell ref="A1:F1"/>
    <mergeCell ref="A3:D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Calculator</vt:lpstr>
      <vt:lpstr>Assumptions</vt:lpstr>
      <vt:lpstr>Calculator!Print_Titles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jon reid</cp:lastModifiedBy>
  <dcterms:created xsi:type="dcterms:W3CDTF">2026-04-25T20:23:29Z</dcterms:created>
  <dcterms:modified xsi:type="dcterms:W3CDTF">2026-06-19T01:56:44Z</dcterms:modified>
</cp:coreProperties>
</file>